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8_{5C824296-65C6-443F-A7B2-AD6216210489}"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<sst xmlns="http://schemas.openxmlformats.org/spreadsheetml/2006/main" count="570" uniqueCount="266">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</sst>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221</v>
      </c>
      <c r="B10" s="140"/>
      <c r="C10" s="140"/>
      <c r="D10" s="136" t="str">
        <f>VLOOKUP(A10,vacantes,2,0)</f>
        <v>Gerente 3</v>
      </c>
      <c r="E10" s="136"/>
      <c r="F10" s="136"/>
      <c r="G10" s="173" t="str">
        <f>VLOOKUP(A10,vacantes,3,0)</f>
        <v>Técnico/a en Seguridad e Infraestructuras Críticas</v>
      </c>
      <c r="H10" s="173"/>
      <c r="I10" s="173"/>
      <c r="J10" s="173"/>
      <c r="K10" s="136" t="str">
        <f>VLOOKUP(A10,vacantes,4,0)</f>
        <v>Madrid</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15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10 años de experiencia global en el sector de la Consultoría del Transporte.</v>
      </c>
      <c r="C20" s="107"/>
      <c r="D20" s="107"/>
      <c r="E20" s="107"/>
      <c r="F20" s="107"/>
      <c r="G20" s="107"/>
      <c r="H20" s="107"/>
      <c r="I20" s="58"/>
      <c r="J20" s="87"/>
      <c r="K20" s="87"/>
      <c r="L20" s="88"/>
    </row>
    <row r="21" spans="1:12" s="2" customFormat="1" ht="60" customHeight="1" thickBot="1" x14ac:dyDescent="0.3">
      <c r="A21" s="50" t="s">
        <v>39</v>
      </c>
      <c r="B21" s="104" t="str">
        <f>VLOOKUP(A10,vacantes,8,0)</f>
        <v>Al menos 10 años de experiencia en el ámbito de la seguridad de las instalaciones de Navegación Aérea.</v>
      </c>
      <c r="C21" s="104"/>
      <c r="D21" s="104"/>
      <c r="E21" s="104"/>
      <c r="F21" s="104"/>
      <c r="G21" s="104"/>
      <c r="H21" s="104"/>
      <c r="I21" s="58"/>
      <c r="J21" s="87"/>
      <c r="K21" s="87"/>
      <c r="L21" s="88"/>
    </row>
    <row r="22" spans="1:12" s="2" customFormat="1" ht="60" customHeight="1" thickBot="1" x14ac:dyDescent="0.3">
      <c r="A22" s="50" t="s">
        <v>40</v>
      </c>
      <c r="B22" s="104" t="str">
        <f>VLOOKUP(A10,vacantes,9,0)</f>
        <v>Al menos 5 años de experiencia en el ámbito de la Protección de las Infraestructuras Críticas.</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127.8" customHeight="1" thickBot="1" x14ac:dyDescent="0.3">
      <c r="A24" s="89" t="str">
        <f>VLOOKUP(A10,vacantes,10,0)</f>
        <v>Director/a de Seguridad</v>
      </c>
      <c r="B24" s="90"/>
      <c r="C24" s="90"/>
      <c r="D24" s="90"/>
      <c r="E24" s="90"/>
      <c r="F24" s="90"/>
      <c r="G24" s="90"/>
      <c r="H24" s="91"/>
      <c r="I24" s="58"/>
      <c r="J24" s="87"/>
      <c r="K24" s="87"/>
      <c r="L24" s="88"/>
    </row>
    <row r="25" spans="1:12" s="2" customFormat="1" ht="49.8" customHeight="1" thickBot="1" x14ac:dyDescent="0.3">
      <c r="A25" s="89" t="str">
        <f>VLOOKUP(A10,vacantes,11,0)</f>
        <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2d/uI1YeL2VnohR1ur0osHlFbo9YmCQi0p1Dh52plU/97ed/2ucpDv+dcj7T9mAG1Y6g8s39RfQACBVvw1aRGw==" saltValue="JJu929gYiQKnjt2dsbgJnw=="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2023-12-19T08:56:16Z</dcterms:modified>
</cp:coreProperties>
</file>